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40" windowHeight="5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<sst xmlns="http://schemas.openxmlformats.org/spreadsheetml/2006/main" count="53" uniqueCount="48">
  <si>
    <t>Solution:</t>
  </si>
  <si>
    <t>A =</t>
  </si>
  <si>
    <t>a =</t>
  </si>
  <si>
    <t>b =</t>
  </si>
  <si>
    <t>c =</t>
  </si>
  <si>
    <t>d =</t>
  </si>
  <si>
    <t>e =</t>
  </si>
  <si>
    <t>lbf/ft^2</t>
  </si>
  <si>
    <t>Function =</t>
  </si>
  <si>
    <t xml:space="preserve"> </t>
  </si>
  <si>
    <r>
      <t>q</t>
    </r>
    <r>
      <rPr>
        <sz val="10"/>
        <rFont val="Arial"/>
        <family val="0"/>
      </rPr>
      <t xml:space="preserve"> = </t>
    </r>
  </si>
  <si>
    <r>
      <t>cos(</t>
    </r>
    <r>
      <rPr>
        <sz val="10"/>
        <rFont val="Symbol"/>
        <family val="1"/>
      </rPr>
      <t>q</t>
    </r>
    <r>
      <rPr>
        <sz val="10"/>
        <rFont val="Arial"/>
        <family val="0"/>
      </rPr>
      <t>) =</t>
    </r>
  </si>
  <si>
    <t>LHS =</t>
  </si>
  <si>
    <t>RHS =</t>
  </si>
  <si>
    <t>L =</t>
  </si>
  <si>
    <t>4-PhaseFlow.xls</t>
  </si>
  <si>
    <t>Tubing Performance Relationship (TPR)</t>
  </si>
  <si>
    <t>Input Data:</t>
  </si>
  <si>
    <r>
      <t>g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</si>
  <si>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</si>
  <si>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</si>
  <si>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</si>
  <si>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g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</si>
  <si>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r>
      <t>e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</si>
  <si>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av</t>
    </r>
    <r>
      <rPr>
        <sz val="10"/>
        <rFont val="Arial"/>
        <family val="0"/>
      </rPr>
      <t xml:space="preserve"> =</t>
    </r>
  </si>
  <si>
    <r>
      <t xml:space="preserve">f 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= </t>
    </r>
  </si>
  <si>
    <t xml:space="preserve"> ft</t>
  </si>
  <si>
    <t xml:space="preserve"> deg</t>
  </si>
  <si>
    <t xml:space="preserve"> in.</t>
  </si>
  <si>
    <t xml:space="preserve"> scfd</t>
  </si>
  <si>
    <t xml:space="preserve"> stb/d</t>
  </si>
  <si>
    <t xml:space="preserve"> bbl/d</t>
  </si>
  <si>
    <t xml:space="preserve"> ft^3/d</t>
  </si>
  <si>
    <t xml:space="preserve"> psia</t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</si>
  <si>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F</t>
    </r>
  </si>
  <si>
    <r>
      <t>q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 </t>
    </r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</si>
  <si>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 </t>
    </r>
  </si>
  <si>
    <r>
      <t xml:space="preserve"> in</t>
    </r>
    <r>
      <rPr>
        <vertAlign val="superscript"/>
        <sz val="10"/>
        <rFont val="Arial"/>
        <family val="2"/>
      </rPr>
      <t>2</t>
    </r>
  </si>
  <si>
    <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R</t>
    </r>
  </si>
  <si>
    <r>
      <t>p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</si>
  <si>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</si>
  <si>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T</t>
    </r>
    <r>
      <rPr>
        <vertAlign val="subscript"/>
        <sz val="10"/>
        <rFont val="Arial"/>
        <family val="2"/>
      </rPr>
      <t>wf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</si>
  <si>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hf</t>
    </r>
    <r>
      <rPr>
        <sz val="10"/>
        <rFont val="Arial"/>
        <family val="0"/>
      </rPr>
      <t xml:space="preserve"> =</t>
    </r>
  </si>
  <si>
    <r>
      <t>Q</t>
    </r>
    <r>
      <rPr>
        <vertAlign val="subscript"/>
        <sz val="10"/>
        <rFont val="Arial"/>
        <family val="2"/>
      </rPr>
      <t>sc</t>
    </r>
    <r>
      <rPr>
        <sz val="10"/>
        <rFont val="Arial"/>
        <family val="0"/>
      </rPr>
      <t xml:space="preserve"> =</t>
    </r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</si>
  <si>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</si>
  <si>
    <t>M =</t>
  </si>
  <si>
    <t>N =</t>
  </si>
  <si>
    <r>
      <t>D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</si>
</sst>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38100</xdr:rowOff>
    </xdr:from>
    <xdr:to>
      <xdr:col>5</xdr:col>
      <xdr:colOff>695325</xdr:colOff>
      <xdr:row>10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67050" y="361950"/>
          <a:ext cx="1257300" cy="1571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Instructions: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1: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Input your data in the "Input Data" section.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Step 2: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Run Macro "Solution" to get results.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11.00390625" style="0" customWidth="1"/>
    <col min="2" max="2" width="16.00390625" style="0" customWidth="1"/>
    <col min="3" max="3" width="10.421875" style="0" customWidth="1"/>
    <col min="4" max="4" width="8.140625" style="0" customWidth="1"/>
    <col min="5" max="5" width="8.8515625" style="0" customWidth="1"/>
    <col min="6" max="6" width="11.8515625" style="0" customWidth="1"/>
    <col min="7" max="7" width="9.8515625" style="0" customWidth="1"/>
    <col min="8" max="8" width="11.8515625" style="0" customWidth="1"/>
    <col min="9" max="9" width="20.140625" style="0" customWidth="1"/>
    <col min="10" max="10" width="12.421875" style="0" bestFit="1" customWidth="1"/>
  </cols>
  <sheetData>
    <row r="1" spans="1:6" ht="12.75">
      <c r="A1" s="2" t="s">
        <v>15</v>
      </c>
      <c r="B1" s="3"/>
      <c r="C1" s="3"/>
      <c r="D1" s="3"/>
      <c r="E1" s="3"/>
      <c r="F1" s="3"/>
    </row>
    <row r="2" spans="1:6" ht="12.75">
      <c r="A2" s="2" t="s">
        <v>16</v>
      </c>
      <c r="B2" s="3"/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2" t="s">
        <v>17</v>
      </c>
      <c r="B4" s="3"/>
      <c r="C4" s="3"/>
      <c r="D4" s="3"/>
      <c r="E4" s="3"/>
      <c r="F4" s="3"/>
    </row>
    <row r="5" spans="1:6" ht="12.75">
      <c r="A5" s="3"/>
      <c r="B5" s="4" t="s">
        <v>14</v>
      </c>
      <c r="C5" s="3">
        <v>10000</v>
      </c>
      <c r="D5" s="3" t="s">
        <v>26</v>
      </c>
      <c r="E5" s="3"/>
      <c r="F5" s="3"/>
    </row>
    <row r="6" spans="1:6" ht="12.75">
      <c r="A6" s="3"/>
      <c r="B6" s="6" t="s">
        <v>10</v>
      </c>
      <c r="C6" s="3">
        <v>0</v>
      </c>
      <c r="D6" s="3" t="s">
        <v>27</v>
      </c>
      <c r="E6" s="3"/>
      <c r="F6" s="3"/>
    </row>
    <row r="7" spans="1:6" ht="15.75">
      <c r="A7" s="3"/>
      <c r="B7" s="4" t="s">
        <v>44</v>
      </c>
      <c r="C7" s="3">
        <v>2.259</v>
      </c>
      <c r="D7" s="3" t="s">
        <v>28</v>
      </c>
      <c r="E7" s="3"/>
      <c r="F7" s="3"/>
    </row>
    <row r="8" spans="1:6" ht="15.75">
      <c r="A8" s="3"/>
      <c r="B8" s="4" t="s">
        <v>43</v>
      </c>
      <c r="C8" s="7">
        <v>2000000</v>
      </c>
      <c r="D8" s="3" t="s">
        <v>29</v>
      </c>
      <c r="E8" s="3"/>
      <c r="F8" s="3"/>
    </row>
    <row r="9" spans="1:6" ht="15.75">
      <c r="A9" s="3"/>
      <c r="B9" s="6" t="s">
        <v>18</v>
      </c>
      <c r="C9" s="3">
        <v>0.71</v>
      </c>
      <c r="D9" s="3"/>
      <c r="E9" s="3"/>
      <c r="F9" s="3"/>
    </row>
    <row r="10" spans="1:6" ht="15.75">
      <c r="A10" s="3"/>
      <c r="B10" s="4" t="s">
        <v>19</v>
      </c>
      <c r="C10" s="3">
        <f>0.02*C8/1000</f>
        <v>40</v>
      </c>
      <c r="D10" s="3" t="s">
        <v>30</v>
      </c>
      <c r="E10" s="3"/>
      <c r="F10" s="3"/>
    </row>
    <row r="11" spans="1:6" ht="15.75">
      <c r="A11" s="3"/>
      <c r="B11" s="6" t="s">
        <v>20</v>
      </c>
      <c r="C11" s="8">
        <f>141.5/(60+131.5)</f>
        <v>0.7389033942558747</v>
      </c>
      <c r="D11" s="3"/>
      <c r="E11" s="3"/>
      <c r="F11" s="3"/>
    </row>
    <row r="12" spans="1:6" ht="15.75">
      <c r="A12" s="3"/>
      <c r="B12" s="4" t="s">
        <v>35</v>
      </c>
      <c r="C12" s="3">
        <f>0.5*C10</f>
        <v>20</v>
      </c>
      <c r="D12" s="3" t="s">
        <v>31</v>
      </c>
      <c r="E12" s="3"/>
      <c r="F12" s="3"/>
    </row>
    <row r="13" spans="1:6" ht="15.75">
      <c r="A13" s="3"/>
      <c r="B13" s="6" t="s">
        <v>21</v>
      </c>
      <c r="C13" s="3">
        <v>1.03</v>
      </c>
      <c r="D13" s="3"/>
      <c r="E13" s="3"/>
      <c r="F13" s="3"/>
    </row>
    <row r="14" spans="1:6" ht="15.75">
      <c r="A14" s="3"/>
      <c r="B14" s="4" t="s">
        <v>36</v>
      </c>
      <c r="C14" s="3">
        <v>0.1</v>
      </c>
      <c r="D14" s="3" t="s">
        <v>32</v>
      </c>
      <c r="E14" s="3"/>
      <c r="F14" s="3"/>
    </row>
    <row r="15" spans="1:6" ht="15.75">
      <c r="A15" s="3"/>
      <c r="B15" s="6" t="s">
        <v>22</v>
      </c>
      <c r="C15" s="3">
        <v>2.65</v>
      </c>
      <c r="D15" s="3"/>
      <c r="E15" s="3"/>
      <c r="F15" s="3"/>
    </row>
    <row r="16" spans="1:6" ht="14.25" customHeight="1">
      <c r="A16" s="3"/>
      <c r="B16" s="4" t="s">
        <v>40</v>
      </c>
      <c r="C16" s="3">
        <v>150</v>
      </c>
      <c r="D16" s="3" t="s">
        <v>34</v>
      </c>
      <c r="E16" s="3"/>
      <c r="F16" s="3"/>
    </row>
    <row r="17" spans="1:6" ht="15.75">
      <c r="A17" s="3"/>
      <c r="B17" s="4" t="s">
        <v>41</v>
      </c>
      <c r="C17" s="3">
        <v>200</v>
      </c>
      <c r="D17" s="3" t="s">
        <v>34</v>
      </c>
      <c r="E17" s="3"/>
      <c r="F17" s="3"/>
    </row>
    <row r="18" spans="1:8" ht="15.75">
      <c r="A18" s="3"/>
      <c r="B18" s="4" t="s">
        <v>42</v>
      </c>
      <c r="C18" s="3">
        <v>800</v>
      </c>
      <c r="D18" s="3" t="s">
        <v>33</v>
      </c>
      <c r="E18" s="3"/>
      <c r="F18" s="3"/>
      <c r="G18">
        <f>C18*144</f>
        <v>115200</v>
      </c>
      <c r="H18" t="s">
        <v>7</v>
      </c>
    </row>
    <row r="19" spans="1:6" ht="12.75">
      <c r="A19" s="3"/>
      <c r="B19" s="6" t="s">
        <v>23</v>
      </c>
      <c r="C19" s="3">
        <f>0.0006*C7/12</f>
        <v>0.00011295</v>
      </c>
      <c r="D19" s="3" t="s">
        <v>26</v>
      </c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2" t="s">
        <v>0</v>
      </c>
      <c r="B21" s="3"/>
      <c r="C21" s="3"/>
      <c r="D21" s="3"/>
      <c r="E21" s="3"/>
      <c r="F21" s="3"/>
    </row>
    <row r="22" spans="1:8" ht="12.75">
      <c r="A22" s="3"/>
      <c r="B22" s="3"/>
      <c r="C22" s="3"/>
      <c r="D22" s="3"/>
      <c r="E22" s="3"/>
      <c r="F22" s="7"/>
      <c r="H22" s="1"/>
    </row>
    <row r="23" spans="1:6" ht="14.25">
      <c r="A23" s="3"/>
      <c r="B23" s="4" t="s">
        <v>1</v>
      </c>
      <c r="C23" s="3">
        <f>3.14/4*C7^2</f>
        <v>4.005918585</v>
      </c>
      <c r="D23" s="3" t="s">
        <v>37</v>
      </c>
      <c r="E23" s="3"/>
      <c r="F23" s="3"/>
    </row>
    <row r="24" spans="1:6" ht="15.75">
      <c r="A24" s="3"/>
      <c r="B24" s="4" t="s">
        <v>47</v>
      </c>
      <c r="C24" s="3">
        <f>C7/12</f>
        <v>0.18825</v>
      </c>
      <c r="D24" s="3" t="s">
        <v>26</v>
      </c>
      <c r="E24" s="3"/>
      <c r="F24" s="3"/>
    </row>
    <row r="25" spans="1:6" ht="15.75">
      <c r="A25" s="3"/>
      <c r="B25" s="4" t="s">
        <v>24</v>
      </c>
      <c r="C25" s="3">
        <f>(C16+C17)/2+460</f>
        <v>635</v>
      </c>
      <c r="D25" s="3" t="s">
        <v>38</v>
      </c>
      <c r="E25" s="3"/>
      <c r="F25" s="3"/>
    </row>
    <row r="26" spans="1:6" ht="12.75">
      <c r="A26" s="3"/>
      <c r="B26" s="4" t="s">
        <v>11</v>
      </c>
      <c r="C26" s="3">
        <f>COS(C6/57.3)</f>
        <v>1</v>
      </c>
      <c r="D26" s="3"/>
      <c r="E26" s="3"/>
      <c r="F26" s="3"/>
    </row>
    <row r="27" spans="1:8" ht="15.75">
      <c r="A27" s="3"/>
      <c r="B27" s="4" t="s">
        <v>25</v>
      </c>
      <c r="C27" s="3">
        <f>(1/(1.74-2*LOG(C19*2/C24)))^2</f>
        <v>0.017396984145081704</v>
      </c>
      <c r="D27" s="3" t="s">
        <v>9</v>
      </c>
      <c r="E27" s="3"/>
      <c r="F27" s="7"/>
      <c r="H27" s="1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4" t="s">
        <v>2</v>
      </c>
      <c r="C29" s="3">
        <f>(62.4*C15*C14+350*C13*C12+350*C11*C10+0.0765*C9*C8)/(4.07*C25*C8)*C26</f>
        <v>2.441548173104185E-05</v>
      </c>
      <c r="D29" s="3"/>
      <c r="E29" s="3"/>
      <c r="F29" s="3"/>
    </row>
    <row r="30" spans="1:6" ht="12.75">
      <c r="A30" s="3"/>
      <c r="B30" s="4" t="s">
        <v>3</v>
      </c>
      <c r="C30" s="3">
        <f>(C14+5.615*C12+5.615*C10)/(4.07*C25*C8)</f>
        <v>6.519762425274235E-08</v>
      </c>
      <c r="D30" s="3"/>
      <c r="E30" s="3"/>
      <c r="F30" s="3"/>
    </row>
    <row r="31" spans="1:8" ht="12.75">
      <c r="A31" s="3"/>
      <c r="B31" s="4" t="s">
        <v>4</v>
      </c>
      <c r="C31" s="3">
        <f>6.78/1000*C25*C8/C23</f>
        <v>2149469.5454475894</v>
      </c>
      <c r="D31" s="3"/>
      <c r="E31" s="3"/>
      <c r="F31" s="7"/>
      <c r="H31" s="1"/>
    </row>
    <row r="32" spans="1:6" ht="12.75">
      <c r="A32" s="3"/>
      <c r="B32" s="4" t="s">
        <v>5</v>
      </c>
      <c r="C32" s="3">
        <f>1.6666/1000/C23*(C14+5.615*C12+5.615*C10)</f>
        <v>0.14020359827158096</v>
      </c>
      <c r="D32" s="3"/>
      <c r="E32" s="3"/>
      <c r="F32" s="3"/>
    </row>
    <row r="33" spans="1:6" ht="12.75">
      <c r="A33" s="3"/>
      <c r="B33" s="4" t="s">
        <v>6</v>
      </c>
      <c r="C33" s="3">
        <f>C27/(2*32.17*C24)/C26</f>
        <v>0.0014363422195649443</v>
      </c>
      <c r="D33" s="3"/>
      <c r="E33" s="3"/>
      <c r="F33" s="3"/>
    </row>
    <row r="34" spans="1:6" ht="12.75">
      <c r="A34" s="3"/>
      <c r="B34" s="4" t="s">
        <v>45</v>
      </c>
      <c r="C34" s="3">
        <f>C31*C32*C33/(1+C32*C32*C33)</f>
        <v>432.84870291432657</v>
      </c>
      <c r="D34" s="3"/>
      <c r="E34" s="3"/>
      <c r="F34" s="3"/>
    </row>
    <row r="35" spans="1:8" ht="12.75">
      <c r="A35" s="3"/>
      <c r="B35" s="4" t="s">
        <v>46</v>
      </c>
      <c r="C35" s="3">
        <f>C31*C31*C33/(1+C32*C32*C33)^2</f>
        <v>6635841361.453198</v>
      </c>
      <c r="D35" s="3"/>
      <c r="E35" s="3"/>
      <c r="F35" s="7"/>
      <c r="H35" s="1"/>
    </row>
    <row r="36" spans="1:6" ht="12.75">
      <c r="A36" s="3"/>
      <c r="B36" s="3"/>
      <c r="C36" s="3"/>
      <c r="D36" s="3"/>
      <c r="E36" s="3"/>
      <c r="F36" s="3"/>
    </row>
    <row r="37" spans="1:8" ht="15.75">
      <c r="A37" s="3"/>
      <c r="B37" s="4" t="s">
        <v>39</v>
      </c>
      <c r="C37" s="9">
        <v>1103.4471791730919</v>
      </c>
      <c r="D37" s="3" t="s">
        <v>33</v>
      </c>
      <c r="E37" s="3"/>
      <c r="F37" s="3"/>
      <c r="G37">
        <f>C37*144</f>
        <v>158896.39380092523</v>
      </c>
      <c r="H37" t="s">
        <v>7</v>
      </c>
    </row>
    <row r="38" spans="1:8" ht="12.75">
      <c r="A38" s="3"/>
      <c r="B38" s="4"/>
      <c r="C38" s="3"/>
      <c r="D38" s="3"/>
      <c r="E38" s="3"/>
      <c r="F38" s="7"/>
      <c r="H38" s="1"/>
    </row>
    <row r="39" spans="2:7" ht="12.75">
      <c r="B39" s="5" t="s">
        <v>13</v>
      </c>
      <c r="C39">
        <f>C30*(G37-E21)+(1-2*C30*C34)/2*LN(ABS(((G37+C34)^2+C35)/((G18+C34)^2+C35)))-(C34+C30*C35-C30*C34*C34)/SQRT(C35)*(ATAN((G37+C34)/SQRT(C35))-ATAN((G18+C34)/SQRT(C35)))</f>
        <v>0.24401735276098627</v>
      </c>
      <c r="D39" s="5" t="s">
        <v>12</v>
      </c>
      <c r="E39">
        <f>C29*(1+C32*C32*C33)*C5</f>
        <v>0.24416171083840926</v>
      </c>
      <c r="F39" s="5" t="s">
        <v>8</v>
      </c>
      <c r="G39" s="1">
        <f>C39-E39</f>
        <v>-0.00014435807742299578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 Lafayette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gbg4826</dc:creator>
  <cp:keywords/>
  <dc:description/>
  <cp:lastModifiedBy>bgg4826</cp:lastModifiedBy>
  <cp:lastPrinted>2004-04-02T14:29:52Z</cp:lastPrinted>
  <dcterms:created xsi:type="dcterms:W3CDTF">2001-03-24T17:58:15Z</dcterms:created>
  <dcterms:modified xsi:type="dcterms:W3CDTF">2004-05-06T14:36:32Z</dcterms:modified>
  <cp:category/>
  <cp:version/>
  <cp:contentType/>
  <cp:contentStatus/>
</cp:coreProperties>
</file>